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<sst xmlns="http://schemas.openxmlformats.org/spreadsheetml/2006/main" count="159" uniqueCount="113">
  <si>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</si>
  <si>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</si>
  <si>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</si>
  <si>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</si>
  <si>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</si>
  <si>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</si>
  <si>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</si>
  <si>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</si>
  <si>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</si>
  <si>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</si>
  <si>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</si>
  <si>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</si>
  <si>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</si>
  <si>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</si>
  <si>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</si>
  <si>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</si>
  <si>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</si>
  <si>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</si>
  <si>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</si>
  <si>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</si>
  <si>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</si>
  <si>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</si>
  <si>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</si>
  <si>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</si>
  <si>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</si>
  <si>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</si>
  <si>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</si>
  <si>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</si>
  <si>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</si>
  <si>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</si>
  <si>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</si>
  <si>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</si>
  <si>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</si>
  <si>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</si>
  <si>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</si>
  <si>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</si>
  <si>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</si>
  <si>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</si>
  <si>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</si>
  <si>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</si>
  <si>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</si>
  <si>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</si>
  <si>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</si>
  <si>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</si>
  <si>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</si>
  <si>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</si>
  <si>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</si>
  <si>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</si>
  <si>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</si>
  <si>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</si>
  <si>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</si>
  <si>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</si>
  <si>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</si>
  <si>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</si>
  <si>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</si>
  <si>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</si>
  <si>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</si>
  <si>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</si>
  <si>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</si>
  <si>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</si>
  <si>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</si>
  <si>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</si>
  <si>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</si>
  <si>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</si>
  <si>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</si>
  <si>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</si>
  <si>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</si>
  <si>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</si>
  <si>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</si>
  <si>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</si>
  <si>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</si>
  <si>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</si>
  <si>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</si>
  <si>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</si>
  <si>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</si>
  <si>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</si>
  <si>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</si>
  <si>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</si>
  <si>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</si>
  <si>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</si>
  <si>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</si>
  <si>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</si>
  <si>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</si>
  <si>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</si>
  <si>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</si>
  <si>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</si>
  <si>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</si>
  <si>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</si>
  <si>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</si>
  <si>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</si>
  <si>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</si>
  <si>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</si>
  <si>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</si>
  <si>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</si>
  <si>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</si>
  <si>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</si>
  <si>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</si>
  <si>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</si>
  <si>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</si>
  <si>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</si>
  <si>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</si>
  <si>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</si>
  <si>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</si>
  <si>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</si>
  <si>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</si>
  <si>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</si>
  <si>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</si>
  <si>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</si>
  <si>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</si>
  <si>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</si>
  <si>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</si>
  <si>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</si>
  <si>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30.10.2014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</si>
</sst>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19411748"/>
        <c:axId val="40488005"/>
      </c:bar3D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28847726"/>
        <c:axId val="58302943"/>
      </c:bar3D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7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54964440"/>
        <c:axId val="24917913"/>
      </c:bar3D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22934626"/>
        <c:axId val="5085043"/>
      </c:bar3D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45765388"/>
        <c:axId val="9235309"/>
      </c:bar3D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35309"/>
        <c:crosses val="autoZero"/>
        <c:auto val="1"/>
        <c:lblOffset val="100"/>
        <c:tickLblSkip val="2"/>
        <c:noMultiLvlLbl val="0"/>
      </c:catAx>
      <c:valAx>
        <c:axId val="9235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16008918"/>
        <c:axId val="9862535"/>
      </c:bar3D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21653952"/>
        <c:axId val="60667841"/>
      </c:bar3D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9139658"/>
        <c:axId val="15148059"/>
      </c:bar3D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2114804"/>
        <c:axId val="19033237"/>
      </c:bar3D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1" sqref="D15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233765.2+99+1778.8</f>
        <v>235643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</f>
        <v>229974.91</v>
      </c>
      <c r="E6" s="3">
        <f>D6/D137*100</f>
        <v>44.56647408813392</v>
      </c>
      <c r="F6" s="3">
        <f>D6/B6*100</f>
        <v>97.59462831486614</v>
      </c>
      <c r="G6" s="3">
        <f aca="true" t="shared" si="0" ref="G6:G41">D6/C6*100</f>
        <v>83.5550180807353</v>
      </c>
      <c r="H6" s="3">
        <f>B6-D6</f>
        <v>5668.0899999999965</v>
      </c>
      <c r="I6" s="3">
        <f aca="true" t="shared" si="1" ref="I6:I41">C6-D6</f>
        <v>45262.79000000001</v>
      </c>
    </row>
    <row r="7" spans="1:9" ht="18">
      <c r="A7" s="29" t="s">
        <v>3</v>
      </c>
      <c r="B7" s="49">
        <f>191676+99+1778.8</f>
        <v>193553.8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</f>
        <v>192914.49999999994</v>
      </c>
      <c r="E7" s="1">
        <f>D7/D6*100</f>
        <v>83.88502032678258</v>
      </c>
      <c r="F7" s="1">
        <f>D7/B7*100</f>
        <v>99.66970423727147</v>
      </c>
      <c r="G7" s="1">
        <f t="shared" si="0"/>
        <v>89.26594114813558</v>
      </c>
      <c r="H7" s="1">
        <f>B7-D7</f>
        <v>639.3000000000466</v>
      </c>
      <c r="I7" s="1">
        <f t="shared" si="1"/>
        <v>23197.600000000064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0.010348955022963157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f>13670.2+157</f>
        <v>13827.2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</f>
        <v>13096.7</v>
      </c>
      <c r="E9" s="1">
        <f>D9/D6*100</f>
        <v>5.694838623917714</v>
      </c>
      <c r="F9" s="1">
        <f aca="true" t="shared" si="3" ref="F9:F39">D9/B9*100</f>
        <v>94.71693473732931</v>
      </c>
      <c r="G9" s="1">
        <f t="shared" si="0"/>
        <v>76.57232060899103</v>
      </c>
      <c r="H9" s="1">
        <f t="shared" si="2"/>
        <v>730.5</v>
      </c>
      <c r="I9" s="1">
        <f t="shared" si="1"/>
        <v>4007</v>
      </c>
    </row>
    <row r="10" spans="1:9" ht="18">
      <c r="A10" s="29" t="s">
        <v>0</v>
      </c>
      <c r="B10" s="49">
        <f>26051-157</f>
        <v>25894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</f>
        <v>22316.899999999998</v>
      </c>
      <c r="E10" s="1">
        <f>D10/D6*100</f>
        <v>9.704058586217078</v>
      </c>
      <c r="F10" s="1">
        <f t="shared" si="3"/>
        <v>86.18560284235728</v>
      </c>
      <c r="G10" s="1">
        <f t="shared" si="0"/>
        <v>56.57654231788163</v>
      </c>
      <c r="H10" s="1">
        <f t="shared" si="2"/>
        <v>3577.100000000002</v>
      </c>
      <c r="I10" s="1">
        <f t="shared" si="1"/>
        <v>17128.600000000002</v>
      </c>
    </row>
    <row r="11" spans="1:9" ht="18">
      <c r="A11" s="29" t="s">
        <v>15</v>
      </c>
      <c r="B11" s="49">
        <f>231.1+1.1</f>
        <v>232.2</v>
      </c>
      <c r="C11" s="50">
        <f>281.8-31.7</f>
        <v>250.10000000000002</v>
      </c>
      <c r="D11" s="51">
        <f>4+4+12.7+4+4+14.5+4+115.8+4+14.4+5.4+0.1+13.4+1</f>
        <v>201.3</v>
      </c>
      <c r="E11" s="1">
        <f>D11/D6*100</f>
        <v>0.08753128765220519</v>
      </c>
      <c r="F11" s="1">
        <f t="shared" si="3"/>
        <v>86.69250645994833</v>
      </c>
      <c r="G11" s="1">
        <f t="shared" si="0"/>
        <v>80.48780487804878</v>
      </c>
      <c r="H11" s="1">
        <f t="shared" si="2"/>
        <v>30.899999999999977</v>
      </c>
      <c r="I11" s="1">
        <f t="shared" si="1"/>
        <v>48.80000000000001</v>
      </c>
    </row>
    <row r="12" spans="1:9" ht="18.75" thickBot="1">
      <c r="A12" s="29" t="s">
        <v>35</v>
      </c>
      <c r="B12" s="50">
        <f>B6-B7-B8-B9-B10-B11</f>
        <v>2091.2000000000126</v>
      </c>
      <c r="C12" s="50">
        <f>C6-C7-C8-C9-C10-C11</f>
        <v>2281.700000000003</v>
      </c>
      <c r="D12" s="50">
        <f>D6-D7-D8-D9-D10-D11</f>
        <v>1421.7100000000603</v>
      </c>
      <c r="E12" s="1">
        <f>D12/D6*100</f>
        <v>0.6182022204074611</v>
      </c>
      <c r="F12" s="1">
        <f t="shared" si="3"/>
        <v>67.9853672532542</v>
      </c>
      <c r="G12" s="1">
        <f t="shared" si="0"/>
        <v>62.309243108211355</v>
      </c>
      <c r="H12" s="1">
        <f t="shared" si="2"/>
        <v>669.4899999999523</v>
      </c>
      <c r="I12" s="1">
        <f t="shared" si="1"/>
        <v>859.9899999999427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</f>
        <v>158647.00000000003</v>
      </c>
      <c r="E17" s="3">
        <f>D17/D137*100</f>
        <v>30.743951219114223</v>
      </c>
      <c r="F17" s="3">
        <f>D17/B17*100</f>
        <v>96.06905718533235</v>
      </c>
      <c r="G17" s="3">
        <f t="shared" si="0"/>
        <v>88.87433609083337</v>
      </c>
      <c r="H17" s="3">
        <f>B17-D17</f>
        <v>6491.499999999942</v>
      </c>
      <c r="I17" s="3">
        <f t="shared" si="1"/>
        <v>19860.099999999977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</f>
        <v>128682.9</v>
      </c>
      <c r="E18" s="1">
        <f>D18/D17*100</f>
        <v>81.11272195503221</v>
      </c>
      <c r="F18" s="1">
        <f t="shared" si="3"/>
        <v>99.17848951204174</v>
      </c>
      <c r="G18" s="1">
        <f t="shared" si="0"/>
        <v>95.92971376047484</v>
      </c>
      <c r="H18" s="1">
        <f t="shared" si="2"/>
        <v>1065.8999999999942</v>
      </c>
      <c r="I18" s="1">
        <f t="shared" si="1"/>
        <v>5460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</f>
        <v>4897.699999999998</v>
      </c>
      <c r="E19" s="1">
        <f>D19/D17*100</f>
        <v>3.0871683675077355</v>
      </c>
      <c r="F19" s="1">
        <f t="shared" si="3"/>
        <v>74.58615700906111</v>
      </c>
      <c r="G19" s="1">
        <f t="shared" si="0"/>
        <v>62.64164940014834</v>
      </c>
      <c r="H19" s="1">
        <f t="shared" si="2"/>
        <v>1668.800000000002</v>
      </c>
      <c r="I19" s="1">
        <f t="shared" si="1"/>
        <v>2920.9000000000024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</f>
        <v>2280.2999999999997</v>
      </c>
      <c r="E20" s="1">
        <f>D20/D17*100</f>
        <v>1.437342023486104</v>
      </c>
      <c r="F20" s="1">
        <f t="shared" si="3"/>
        <v>94.30131094661097</v>
      </c>
      <c r="G20" s="1">
        <f t="shared" si="0"/>
        <v>80.38849326658675</v>
      </c>
      <c r="H20" s="1">
        <f t="shared" si="2"/>
        <v>137.80000000000018</v>
      </c>
      <c r="I20" s="1">
        <f t="shared" si="1"/>
        <v>556.3000000000002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</f>
        <v>11692.999999999998</v>
      </c>
      <c r="E21" s="1">
        <f>D21/D17*100</f>
        <v>7.370451379477706</v>
      </c>
      <c r="F21" s="1">
        <f t="shared" si="3"/>
        <v>87.12919979434139</v>
      </c>
      <c r="G21" s="1">
        <f t="shared" si="0"/>
        <v>60.417700066137556</v>
      </c>
      <c r="H21" s="1">
        <f t="shared" si="2"/>
        <v>1727.300000000001</v>
      </c>
      <c r="I21" s="1">
        <f t="shared" si="1"/>
        <v>7660.6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0.7314982319237046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9932.60000000004</v>
      </c>
      <c r="E23" s="1">
        <f>D23/D17*100</f>
        <v>6.260818042572527</v>
      </c>
      <c r="F23" s="1">
        <f t="shared" si="3"/>
        <v>84.29315817166567</v>
      </c>
      <c r="G23" s="1">
        <f t="shared" si="0"/>
        <v>76.64043209876564</v>
      </c>
      <c r="H23" s="1">
        <f t="shared" si="2"/>
        <v>1850.7999999999447</v>
      </c>
      <c r="I23" s="1">
        <f t="shared" si="1"/>
        <v>3027.399999999976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32175.3-361.4+0.7</f>
        <v>31814.6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</f>
        <v>30074.899999999994</v>
      </c>
      <c r="E31" s="3">
        <f>D31/D137*100</f>
        <v>5.828167305525715</v>
      </c>
      <c r="F31" s="3">
        <f>D31/B31*100</f>
        <v>94.53175586051685</v>
      </c>
      <c r="G31" s="3">
        <f t="shared" si="0"/>
        <v>81.89150258813405</v>
      </c>
      <c r="H31" s="3">
        <f t="shared" si="2"/>
        <v>1739.7000000000044</v>
      </c>
      <c r="I31" s="3">
        <f t="shared" si="1"/>
        <v>6650.400000000009</v>
      </c>
    </row>
    <row r="32" spans="1:9" ht="18">
      <c r="A32" s="29" t="s">
        <v>3</v>
      </c>
      <c r="B32" s="49">
        <f>24397.2+42.9-63.4+0.7</f>
        <v>24377.4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</f>
        <v>23392.4</v>
      </c>
      <c r="E32" s="1">
        <f>D32/D31*100</f>
        <v>77.78047474804573</v>
      </c>
      <c r="F32" s="1">
        <f t="shared" si="3"/>
        <v>95.95937220540337</v>
      </c>
      <c r="G32" s="1">
        <f t="shared" si="0"/>
        <v>83.74647362919048</v>
      </c>
      <c r="H32" s="1">
        <f t="shared" si="2"/>
        <v>985</v>
      </c>
      <c r="I32" s="1">
        <f t="shared" si="1"/>
        <v>4540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</f>
        <v>736.9999999999998</v>
      </c>
      <c r="E34" s="1">
        <f>D34/D31*100</f>
        <v>2.450548464001543</v>
      </c>
      <c r="F34" s="1">
        <f t="shared" si="3"/>
        <v>60.858794384805925</v>
      </c>
      <c r="G34" s="1">
        <f t="shared" si="0"/>
        <v>42.47349008759796</v>
      </c>
      <c r="H34" s="1">
        <f t="shared" si="2"/>
        <v>474.0000000000002</v>
      </c>
      <c r="I34" s="1">
        <f t="shared" si="1"/>
        <v>998.2000000000003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1.1900288945266653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0.05985057306923715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5569.599999999993</v>
      </c>
      <c r="E37" s="1">
        <f>D37/D31*100</f>
        <v>18.519097320356824</v>
      </c>
      <c r="F37" s="1">
        <f t="shared" si="3"/>
        <v>95.82602112797213</v>
      </c>
      <c r="G37" s="1">
        <f t="shared" si="0"/>
        <v>84.47491354729102</v>
      </c>
      <c r="H37" s="1">
        <f>B37-D37</f>
        <v>242.600000000004</v>
      </c>
      <c r="I37" s="1">
        <f t="shared" si="1"/>
        <v>1023.6000000000085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0.09646787469586604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</f>
        <v>4793.3</v>
      </c>
      <c r="E43" s="3">
        <f>D43/D137*100</f>
        <v>0.9288860260741154</v>
      </c>
      <c r="F43" s="3">
        <f>D43/B43*100</f>
        <v>94.8999188263478</v>
      </c>
      <c r="G43" s="3">
        <f aca="true" t="shared" si="4" ref="G43:G73">D43/C43*100</f>
        <v>78.51176046648759</v>
      </c>
      <c r="H43" s="3">
        <f>B43-D43</f>
        <v>257.59999999999945</v>
      </c>
      <c r="I43" s="3">
        <f aca="true" t="shared" si="5" ref="I43:I74">C43-D43</f>
        <v>1311.8999999999996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</f>
        <v>4387.2</v>
      </c>
      <c r="E44" s="1">
        <f>D44/D43*100</f>
        <v>91.52775749483654</v>
      </c>
      <c r="F44" s="1">
        <f aca="true" t="shared" si="6" ref="F44:F71">D44/B44*100</f>
        <v>98.22236152778399</v>
      </c>
      <c r="G44" s="1">
        <f t="shared" si="4"/>
        <v>81.85990969138335</v>
      </c>
      <c r="H44" s="1">
        <f aca="true" t="shared" si="7" ref="H44:H71">B44-D44</f>
        <v>79.40000000000055</v>
      </c>
      <c r="I44" s="1">
        <f t="shared" si="5"/>
        <v>972.2000000000007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0.020862453841820876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0.5445100452715247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4.278889282957462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3.627980723092657</v>
      </c>
      <c r="F48" s="1">
        <f t="shared" si="6"/>
        <v>61.88612099644156</v>
      </c>
      <c r="G48" s="1">
        <f t="shared" si="4"/>
        <v>54.582548650345494</v>
      </c>
      <c r="H48" s="1">
        <f t="shared" si="7"/>
        <v>107.09999999999894</v>
      </c>
      <c r="I48" s="1">
        <f t="shared" si="5"/>
        <v>144.6999999999989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</f>
        <v>9382.700000000003</v>
      </c>
      <c r="E49" s="3">
        <f>D49/D137*100</f>
        <v>1.818258593629776</v>
      </c>
      <c r="F49" s="3">
        <f>D49/B49*100</f>
        <v>94.10649629399319</v>
      </c>
      <c r="G49" s="3">
        <f t="shared" si="4"/>
        <v>77.28620615805343</v>
      </c>
      <c r="H49" s="3">
        <f>B49-D49</f>
        <v>587.5999999999967</v>
      </c>
      <c r="I49" s="3">
        <f t="shared" si="5"/>
        <v>2757.4999999999964</v>
      </c>
    </row>
    <row r="50" spans="1:9" ht="18">
      <c r="A50" s="29" t="s">
        <v>3</v>
      </c>
      <c r="B50" s="49">
        <f>6254.1+58.6</f>
        <v>6312.700000000001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282.8+343.5+279.8+360.5+269.9+364.8-0.1+7.2+231.6+28.9+358.6+269.6+381.2-0.1+7.2+297.2+563.3+0.1+313.9+22.4+240.9+0.1+181.6+201.2+250.5+390.2-0.1+273+392.4</f>
        <v>6312.0999999999985</v>
      </c>
      <c r="E50" s="1">
        <f>D50/D49*100</f>
        <v>67.27381244204757</v>
      </c>
      <c r="F50" s="1">
        <f t="shared" si="6"/>
        <v>99.99049535064232</v>
      </c>
      <c r="G50" s="1">
        <f t="shared" si="4"/>
        <v>84.25007674750735</v>
      </c>
      <c r="H50" s="1">
        <f t="shared" si="7"/>
        <v>0.6000000000021828</v>
      </c>
      <c r="I50" s="1">
        <f t="shared" si="5"/>
        <v>1180.0000000000018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0.02238161723171368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245.6-2-18.6</f>
        <v>225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1.437752459313417</v>
      </c>
      <c r="F52" s="1">
        <f t="shared" si="6"/>
        <v>59.95555555555556</v>
      </c>
      <c r="G52" s="1">
        <f t="shared" si="4"/>
        <v>41.76470588235294</v>
      </c>
      <c r="H52" s="1">
        <f t="shared" si="7"/>
        <v>90.1</v>
      </c>
      <c r="I52" s="1">
        <f t="shared" si="5"/>
        <v>188.1</v>
      </c>
    </row>
    <row r="53" spans="1:9" ht="18">
      <c r="A53" s="29" t="s">
        <v>0</v>
      </c>
      <c r="B53" s="49">
        <f>311.9+2-30</f>
        <v>283.9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2.6996493546633675</v>
      </c>
      <c r="F53" s="1">
        <f t="shared" si="6"/>
        <v>89.2215568862275</v>
      </c>
      <c r="G53" s="1">
        <f t="shared" si="4"/>
        <v>47.514537610204435</v>
      </c>
      <c r="H53" s="1">
        <f t="shared" si="7"/>
        <v>30.600000000000108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3142.1999999999985</v>
      </c>
      <c r="C54" s="50">
        <f>C49-C50-C53-C52-C51</f>
        <v>3782.2999999999984</v>
      </c>
      <c r="D54" s="50">
        <f>D49-D50-D53-D52-D51</f>
        <v>2680.3000000000043</v>
      </c>
      <c r="E54" s="1">
        <f>D54/D49*100</f>
        <v>28.56640412674394</v>
      </c>
      <c r="F54" s="1">
        <f t="shared" si="6"/>
        <v>85.30010820444292</v>
      </c>
      <c r="G54" s="1">
        <f t="shared" si="4"/>
        <v>70.86428892472848</v>
      </c>
      <c r="H54" s="1">
        <f t="shared" si="7"/>
        <v>461.8999999999942</v>
      </c>
      <c r="I54" s="1">
        <f>C54-D54</f>
        <v>1101.999999999994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</f>
        <v>2684.4000000000005</v>
      </c>
      <c r="E56" s="3">
        <f>D56/D137*100</f>
        <v>0.5202056304411065</v>
      </c>
      <c r="F56" s="3">
        <f>D56/B56*100</f>
        <v>97.35964021471061</v>
      </c>
      <c r="G56" s="3">
        <f t="shared" si="4"/>
        <v>86.45410628019326</v>
      </c>
      <c r="H56" s="3">
        <f>B56-D56</f>
        <v>72.79999999999927</v>
      </c>
      <c r="I56" s="3">
        <f t="shared" si="5"/>
        <v>420.59999999999945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57.852779019520185</v>
      </c>
      <c r="F57" s="1">
        <f t="shared" si="6"/>
        <v>98.57188194224055</v>
      </c>
      <c r="G57" s="1">
        <f t="shared" si="4"/>
        <v>86.46511886865986</v>
      </c>
      <c r="H57" s="1">
        <f t="shared" si="7"/>
        <v>22.5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6.757562211294887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4.880047682908657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27.130829980628818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3.378781105647461</v>
      </c>
      <c r="F61" s="1">
        <f t="shared" si="6"/>
        <v>85.64683663833863</v>
      </c>
      <c r="G61" s="1">
        <f t="shared" si="4"/>
        <v>81.491464510333</v>
      </c>
      <c r="H61" s="1">
        <f t="shared" si="7"/>
        <v>15.199999999999363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296.5</v>
      </c>
      <c r="C66" s="53">
        <f>C67+C68</f>
        <v>375.7</v>
      </c>
      <c r="D66" s="54">
        <f>SUM(D67:D68)</f>
        <v>1.4</v>
      </c>
      <c r="E66" s="42">
        <f>D66/D137*100</f>
        <v>0.00027130378580597116</v>
      </c>
      <c r="F66" s="113">
        <f>D66/B66*100</f>
        <v>0.4721753794266441</v>
      </c>
      <c r="G66" s="3">
        <f t="shared" si="4"/>
        <v>0.3726377428799574</v>
      </c>
      <c r="H66" s="3">
        <f>B66-D66</f>
        <v>295.1</v>
      </c>
      <c r="I66" s="3">
        <f t="shared" si="5"/>
        <v>374.3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86.3-17.6-66.7</f>
        <v>1.9999999999999858</v>
      </c>
      <c r="C68" s="50">
        <f>202.6-17.6-66.7</f>
        <v>118.3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1.9999999999999858</v>
      </c>
      <c r="I68" s="1">
        <f t="shared" si="5"/>
        <v>118.3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</f>
        <v>35497.600000000006</v>
      </c>
      <c r="E87" s="3">
        <f>D87/D137*100</f>
        <v>6.879023762161459</v>
      </c>
      <c r="F87" s="3">
        <f aca="true" t="shared" si="10" ref="F87:F92">D87/B87*100</f>
        <v>93.81765899864682</v>
      </c>
      <c r="G87" s="3">
        <f t="shared" si="8"/>
        <v>80.5273879686217</v>
      </c>
      <c r="H87" s="3">
        <f aca="true" t="shared" si="11" ref="H87:H92">B87-D87</f>
        <v>2339.199999999997</v>
      </c>
      <c r="I87" s="3">
        <f t="shared" si="9"/>
        <v>8583.799999999996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</f>
        <v>30699.6</v>
      </c>
      <c r="E88" s="1">
        <f>D88/D87*100</f>
        <v>86.4835932570089</v>
      </c>
      <c r="F88" s="1">
        <f t="shared" si="10"/>
        <v>96.7465019538636</v>
      </c>
      <c r="G88" s="1">
        <f t="shared" si="8"/>
        <v>82.42299926972807</v>
      </c>
      <c r="H88" s="1">
        <f t="shared" si="11"/>
        <v>1032.4000000000015</v>
      </c>
      <c r="I88" s="1">
        <f t="shared" si="9"/>
        <v>6546.800000000003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</f>
        <v>1203.8</v>
      </c>
      <c r="E89" s="1">
        <f>D89/D87*100</f>
        <v>3.3912151807446134</v>
      </c>
      <c r="F89" s="1">
        <f t="shared" si="10"/>
        <v>78.78787878787878</v>
      </c>
      <c r="G89" s="1">
        <f t="shared" si="8"/>
        <v>65.77423232433614</v>
      </c>
      <c r="H89" s="1">
        <f t="shared" si="11"/>
        <v>324.10000000000014</v>
      </c>
      <c r="I89" s="1">
        <f t="shared" si="9"/>
        <v>626.3999999999999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3594.200000000007</v>
      </c>
      <c r="E91" s="1">
        <f>D91/D87*100</f>
        <v>10.12519156224648</v>
      </c>
      <c r="F91" s="1">
        <f t="shared" si="10"/>
        <v>78.52913544101912</v>
      </c>
      <c r="G91" s="1">
        <f>D91/C91*100</f>
        <v>71.81505754475718</v>
      </c>
      <c r="H91" s="1">
        <f t="shared" si="11"/>
        <v>982.6999999999962</v>
      </c>
      <c r="I91" s="1">
        <f>C91-D91</f>
        <v>1410.599999999993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</f>
        <v>29207.500000000007</v>
      </c>
      <c r="E92" s="3">
        <f>D92/D137*100</f>
        <v>5.660075231377075</v>
      </c>
      <c r="F92" s="3">
        <f t="shared" si="10"/>
        <v>77.61882995742693</v>
      </c>
      <c r="G92" s="3">
        <f>D92/C92*100</f>
        <v>67.52804468653764</v>
      </c>
      <c r="H92" s="3">
        <f t="shared" si="11"/>
        <v>8421.899999999994</v>
      </c>
      <c r="I92" s="3">
        <f>C92-D92</f>
        <v>14044.899999999994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5190.9+17.6+66.7</f>
        <v>5275.2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</f>
        <v>4574.5999999999985</v>
      </c>
      <c r="E98" s="25">
        <f>D98/D137*100</f>
        <v>0.8865044989628538</v>
      </c>
      <c r="F98" s="25">
        <f>D98/B98*100</f>
        <v>86.71898695784044</v>
      </c>
      <c r="G98" s="25">
        <f aca="true" t="shared" si="12" ref="G98:G135">D98/C98*100</f>
        <v>73.21585762071668</v>
      </c>
      <c r="H98" s="25">
        <f aca="true" t="shared" si="13" ref="H98:H103">B98-D98</f>
        <v>700.6000000000013</v>
      </c>
      <c r="I98" s="25">
        <f aca="true" t="shared" si="14" ref="I98:I135">C98-D98</f>
        <v>1673.5000000000018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0.3322694880426705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4816.4+17.6+66.7</f>
        <v>4900.7</v>
      </c>
      <c r="C100" s="51">
        <f>5711.4+17.6+66.7</f>
        <v>5795.7</v>
      </c>
      <c r="D100" s="51">
        <f>3302.1+5.1+16.7+151+216.3+17.4+13.8+53.7+7.6+119.5+15.5+6.4+75+28.9+153.8+9.3+9.1+11.7+14.3+26.2+6.6</f>
        <v>4260.000000000001</v>
      </c>
      <c r="E100" s="1">
        <f>D100/D98*100</f>
        <v>93.12289599090636</v>
      </c>
      <c r="F100" s="1">
        <f aca="true" t="shared" si="15" ref="F100:F135">D100/B100*100</f>
        <v>86.92635745913852</v>
      </c>
      <c r="G100" s="1">
        <f t="shared" si="12"/>
        <v>73.50276929447695</v>
      </c>
      <c r="H100" s="1">
        <f t="shared" si="13"/>
        <v>640.6999999999989</v>
      </c>
      <c r="I100" s="1">
        <f t="shared" si="14"/>
        <v>1535.699999999999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17.7+41.2+3+5.2+16.9+34.4+10.6+13.9+13.1+2.6+3.8+6.5+29.2+10.8+9.4+3.9+11.8+1.3+6.7</f>
        <v>242.00000000000003</v>
      </c>
      <c r="E101" s="97">
        <f>D101/D98*100</f>
        <v>5.290080006995149</v>
      </c>
      <c r="F101" s="97">
        <f>D101/B101*100</f>
        <v>78.77604166666667</v>
      </c>
      <c r="G101" s="97">
        <f>D101/C101*100</f>
        <v>60.48487878030493</v>
      </c>
      <c r="H101" s="97">
        <f t="shared" si="13"/>
        <v>65.19999999999996</v>
      </c>
      <c r="I101" s="97">
        <f>C101-D101</f>
        <v>158.1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299.3999999999978</v>
      </c>
      <c r="E102" s="97">
        <f>D102/D98*100</f>
        <v>6.5448345210509755</v>
      </c>
      <c r="F102" s="97">
        <f t="shared" si="15"/>
        <v>83.32869468410735</v>
      </c>
      <c r="G102" s="97">
        <f t="shared" si="12"/>
        <v>68.48124428179261</v>
      </c>
      <c r="H102" s="97">
        <f>B102-D102</f>
        <v>59.900000000002365</v>
      </c>
      <c r="I102" s="97">
        <f t="shared" si="14"/>
        <v>137.8000000000029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10690.599999999999</v>
      </c>
      <c r="E103" s="95">
        <f>D103/D137*100</f>
        <v>2.0717144660980824</v>
      </c>
      <c r="F103" s="95">
        <f>D103/B103*100</f>
        <v>76.56816261047686</v>
      </c>
      <c r="G103" s="95">
        <f t="shared" si="12"/>
        <v>62.295540495655864</v>
      </c>
      <c r="H103" s="95">
        <f t="shared" si="13"/>
        <v>3271.5999999999985</v>
      </c>
      <c r="I103" s="95">
        <f t="shared" si="14"/>
        <v>6470.5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6.501973696518439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1.1411894561577463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0.0692196883243223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0.4611527884309581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6.982769910014406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0.2142068733279704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0.7006154939853705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1.3834583652928742</v>
      </c>
      <c r="F114" s="6">
        <f t="shared" si="15"/>
        <v>84.56260720411663</v>
      </c>
      <c r="G114" s="6">
        <f t="shared" si="12"/>
        <v>82.02995008319466</v>
      </c>
      <c r="H114" s="6">
        <f t="shared" si="16"/>
        <v>27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0.5406618898845715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9.739397227470864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0.04115765251716461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0.46021738723738614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0.4312199502366566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1.263727012515668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0.15808280171365502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</f>
        <v>716.1000000000003</v>
      </c>
      <c r="E129" s="19">
        <f>D129/D103*100</f>
        <v>6.698407947168544</v>
      </c>
      <c r="F129" s="6">
        <f t="shared" si="15"/>
        <v>98.48714069591531</v>
      </c>
      <c r="G129" s="6">
        <f t="shared" si="12"/>
        <v>82.48099516240501</v>
      </c>
      <c r="H129" s="6">
        <f t="shared" si="16"/>
        <v>10.999999999999773</v>
      </c>
      <c r="I129" s="6">
        <f t="shared" si="14"/>
        <v>152.0999999999998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87.86482334869427</v>
      </c>
      <c r="F130" s="1">
        <f>D130/B130*100</f>
        <v>99.85716552928106</v>
      </c>
      <c r="G130" s="1">
        <f t="shared" si="12"/>
        <v>84.21898005621736</v>
      </c>
      <c r="H130" s="1">
        <f t="shared" si="16"/>
        <v>0.900000000000091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1.5500628403854204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58.76190298018821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4.450638879015211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15764.399999999998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546471.7999999999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516026.71</v>
      </c>
      <c r="E137" s="38">
        <v>100</v>
      </c>
      <c r="F137" s="3">
        <f>D137/B137*100</f>
        <v>94.42879028707429</v>
      </c>
      <c r="G137" s="3">
        <f aca="true" t="shared" si="17" ref="G137:G143">D137/C137*100</f>
        <v>82.67541581498841</v>
      </c>
      <c r="H137" s="3">
        <f aca="true" t="shared" si="18" ref="H137:H143">B137-D137</f>
        <v>30445.08999999991</v>
      </c>
      <c r="I137" s="3">
        <f aca="true" t="shared" si="19" ref="I137:I143">C137-D137</f>
        <v>108133.08999999991</v>
      </c>
      <c r="K137" s="46"/>
      <c r="L137" s="47"/>
    </row>
    <row r="138" spans="1:12" ht="18.75">
      <c r="A138" s="23" t="s">
        <v>5</v>
      </c>
      <c r="B138" s="67">
        <f>B7+B18+B32+B50+B57+B88+B111+B115+B44+B130</f>
        <v>392545.1</v>
      </c>
      <c r="C138" s="67">
        <f>C7+C18+C32+C50+C57+C88+C111+C115+C44+C130</f>
        <v>430976.7</v>
      </c>
      <c r="D138" s="67">
        <f>D7+D18+D32+D50+D57+D88+D111+D115+D44+D130</f>
        <v>388692.1999999999</v>
      </c>
      <c r="E138" s="6">
        <f>D138/D137*100</f>
        <v>75.32404669517977</v>
      </c>
      <c r="F138" s="6">
        <f aca="true" t="shared" si="20" ref="F138:F149">D138/B138*100</f>
        <v>99.01848220752211</v>
      </c>
      <c r="G138" s="6">
        <f t="shared" si="17"/>
        <v>90.18868073378442</v>
      </c>
      <c r="H138" s="6">
        <f t="shared" si="18"/>
        <v>3852.9000000000815</v>
      </c>
      <c r="I138" s="18">
        <f t="shared" si="19"/>
        <v>42284.50000000012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43370.8</v>
      </c>
      <c r="C139" s="68">
        <f>C10+C21+C34+C53+C59+C89+C47+C131+C105+C108</f>
        <v>64497.399999999994</v>
      </c>
      <c r="D139" s="68">
        <f>D10+D21+D34+D53+D59+D89+D47+D131+D105+D108</f>
        <v>36898.399999999994</v>
      </c>
      <c r="E139" s="6">
        <f>D139/D137*100</f>
        <v>7.150482578702174</v>
      </c>
      <c r="F139" s="6">
        <f t="shared" si="20"/>
        <v>85.07659531297553</v>
      </c>
      <c r="G139" s="6">
        <f t="shared" si="17"/>
        <v>57.209127809803185</v>
      </c>
      <c r="H139" s="6">
        <f t="shared" si="18"/>
        <v>6472.400000000009</v>
      </c>
      <c r="I139" s="18">
        <f t="shared" si="19"/>
        <v>27599</v>
      </c>
      <c r="K139" s="46"/>
      <c r="L139" s="103"/>
    </row>
    <row r="140" spans="1:12" ht="18.75">
      <c r="A140" s="23" t="s">
        <v>1</v>
      </c>
      <c r="B140" s="67">
        <f>B20+B9+B52+B46+B58+B33+B99+B119</f>
        <v>16707.200000000004</v>
      </c>
      <c r="C140" s="67">
        <f>C20+C9+C52+C46+C58+C33+C99+C119</f>
        <v>20514.600000000002</v>
      </c>
      <c r="D140" s="67">
        <f>D20+D9+D52+D46+D58+D33+D99+D119</f>
        <v>15740.800000000001</v>
      </c>
      <c r="E140" s="6">
        <f>D140/D137*100</f>
        <v>3.050384736867594</v>
      </c>
      <c r="F140" s="6">
        <f t="shared" si="20"/>
        <v>94.21566749664814</v>
      </c>
      <c r="G140" s="6">
        <f t="shared" si="17"/>
        <v>76.72974369473448</v>
      </c>
      <c r="H140" s="6">
        <f t="shared" si="18"/>
        <v>966.4000000000033</v>
      </c>
      <c r="I140" s="18">
        <f t="shared" si="19"/>
        <v>4773.800000000001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7084</v>
      </c>
      <c r="C141" s="67">
        <f>C11+C22+C100+C60+C36+C90</f>
        <v>8197.7</v>
      </c>
      <c r="D141" s="67">
        <f>D11+D22+D100+D60+D36+D90</f>
        <v>6368.100000000001</v>
      </c>
      <c r="E141" s="6">
        <f>D141/D137*100</f>
        <v>1.2340640274221466</v>
      </c>
      <c r="F141" s="6">
        <f t="shared" si="20"/>
        <v>89.89412761151894</v>
      </c>
      <c r="G141" s="6">
        <f t="shared" si="17"/>
        <v>77.68154482354808</v>
      </c>
      <c r="H141" s="6">
        <f t="shared" si="18"/>
        <v>715.8999999999987</v>
      </c>
      <c r="I141" s="18">
        <f t="shared" si="19"/>
        <v>1829.5999999999995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4924.5999999999985</v>
      </c>
      <c r="E142" s="6">
        <f>D142/D137*100</f>
        <v>0.9543304454143465</v>
      </c>
      <c r="F142" s="6">
        <f t="shared" si="20"/>
        <v>73.62676793349875</v>
      </c>
      <c r="G142" s="6">
        <f t="shared" si="17"/>
        <v>61.99222044587669</v>
      </c>
      <c r="H142" s="6">
        <f t="shared" si="18"/>
        <v>1764.0000000000018</v>
      </c>
      <c r="I142" s="18">
        <f t="shared" si="19"/>
        <v>3019.300000000002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80076.09999999995</v>
      </c>
      <c r="C143" s="67">
        <f>C137-C138-C139-C140-C141-C142</f>
        <v>92029.49999999993</v>
      </c>
      <c r="D143" s="67">
        <f>D137-D138-D139-D140-D141-D142</f>
        <v>63402.610000000124</v>
      </c>
      <c r="E143" s="6">
        <f>D143/D137*100</f>
        <v>12.28669151641397</v>
      </c>
      <c r="F143" s="6">
        <f t="shared" si="20"/>
        <v>79.17794448031331</v>
      </c>
      <c r="G143" s="43">
        <f t="shared" si="17"/>
        <v>68.89378949141327</v>
      </c>
      <c r="H143" s="6">
        <f t="shared" si="18"/>
        <v>16673.489999999823</v>
      </c>
      <c r="I143" s="6">
        <f t="shared" si="19"/>
        <v>28626.889999999803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63538+234.4-632+23</f>
        <v>63163.4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</f>
        <v>18412.9</v>
      </c>
      <c r="E145" s="15"/>
      <c r="F145" s="6">
        <f t="shared" si="20"/>
        <v>29.15121731889037</v>
      </c>
      <c r="G145" s="6">
        <f aca="true" t="shared" si="21" ref="G145:G154">D145/C145*100</f>
        <v>26.401072509069007</v>
      </c>
      <c r="H145" s="6">
        <f>B145-D145</f>
        <v>44750.5</v>
      </c>
      <c r="I145" s="6">
        <f aca="true" t="shared" si="22" ref="I145:I154">C145-D145</f>
        <v>51330.10000000001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2921.3+155.4+1707.9+56.8+14.6+990.8-990.8+14.7+990.8+400.1+597.2+8.8-9.6+18.2+0.4+53.9+92.1+242.6+11.1+67.1+121.7-0.1+4651+87.1+10.9+599.2</f>
        <v>12813.2</v>
      </c>
      <c r="E146" s="6"/>
      <c r="F146" s="6">
        <f t="shared" si="20"/>
        <v>47.75040341063663</v>
      </c>
      <c r="G146" s="6">
        <f t="shared" si="21"/>
        <v>45.84279954061316</v>
      </c>
      <c r="H146" s="6">
        <f aca="true" t="shared" si="23" ref="H146:H153">B146-D146</f>
        <v>14020.5</v>
      </c>
      <c r="I146" s="6">
        <f t="shared" si="22"/>
        <v>15137.100000000002</v>
      </c>
      <c r="K146" s="46"/>
      <c r="L146" s="46"/>
    </row>
    <row r="147" spans="1:12" ht="18.75">
      <c r="A147" s="23" t="s">
        <v>63</v>
      </c>
      <c r="B147" s="89">
        <f>87818.4-39.4+632-23</f>
        <v>88388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</f>
        <v>22684.499999999996</v>
      </c>
      <c r="E147" s="6"/>
      <c r="F147" s="6">
        <f t="shared" si="20"/>
        <v>25.664682988640987</v>
      </c>
      <c r="G147" s="6">
        <f t="shared" si="21"/>
        <v>22.415004402073865</v>
      </c>
      <c r="H147" s="6">
        <f t="shared" si="23"/>
        <v>65703.5</v>
      </c>
      <c r="I147" s="6">
        <f t="shared" si="22"/>
        <v>78517.79999999999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</f>
        <v>5146.100000000001</v>
      </c>
      <c r="E149" s="19"/>
      <c r="F149" s="6">
        <f t="shared" si="20"/>
        <v>29.447512231409696</v>
      </c>
      <c r="G149" s="6">
        <f t="shared" si="21"/>
        <v>26.434449387180624</v>
      </c>
      <c r="H149" s="6">
        <f t="shared" si="23"/>
        <v>12329.399999999998</v>
      </c>
      <c r="I149" s="6">
        <f t="shared" si="22"/>
        <v>14321.3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</f>
        <v>2277.3</v>
      </c>
      <c r="E153" s="24"/>
      <c r="F153" s="6">
        <f>D153/B153*100</f>
        <v>27.92109070400432</v>
      </c>
      <c r="G153" s="6">
        <f t="shared" si="21"/>
        <v>25.684896743850317</v>
      </c>
      <c r="H153" s="6">
        <f t="shared" si="23"/>
        <v>5878.9</v>
      </c>
      <c r="I153" s="6">
        <f t="shared" si="22"/>
        <v>6588.999999999999</v>
      </c>
    </row>
    <row r="154" spans="1:9" ht="19.5" thickBot="1">
      <c r="A154" s="14" t="s">
        <v>20</v>
      </c>
      <c r="B154" s="91">
        <f>B137+B145+B149+B150+B146+B153+B152+B147+B151+B148</f>
        <v>760023.3999999998</v>
      </c>
      <c r="C154" s="91">
        <f>C137+C145+C149+C150+C146+C153+C152+C147+C151+C148</f>
        <v>861086</v>
      </c>
      <c r="D154" s="91">
        <f>D137+D145+D149+D150+D146+D153+D152+D147+D151+D148</f>
        <v>586263.4099999999</v>
      </c>
      <c r="E154" s="25"/>
      <c r="F154" s="3">
        <f>D154/B154*100</f>
        <v>77.13754734393706</v>
      </c>
      <c r="G154" s="3">
        <f t="shared" si="21"/>
        <v>68.08418787438187</v>
      </c>
      <c r="H154" s="3">
        <f>B154-D154</f>
        <v>173759.98999999987</v>
      </c>
      <c r="I154" s="3">
        <f t="shared" si="22"/>
        <v>274822.5900000001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516026.71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516026.71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2014-10-30T06:05:31Z</dcterms:modified>
  <cp:category/>
  <cp:version/>
  <cp:contentType/>
  <cp:contentStatus/>
</cp:coreProperties>
</file>